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KSI" sheetId="17" r:id="rId1"/>
    <sheet name="SKSI" sheetId="18" r:id="rId2"/>
    <sheet name="KEI" sheetId="13" r:id="rId3"/>
    <sheet name="KCI" sheetId="14" r:id="rId4"/>
  </sheets>
  <calcPr calcId="145621"/>
</workbook>
</file>

<file path=xl/calcChain.xml><?xml version="1.0" encoding="utf-8"?>
<calcChain xmlns="http://schemas.openxmlformats.org/spreadsheetml/2006/main">
  <c r="F4" i="18" l="1"/>
  <c r="F5" i="18"/>
  <c r="F3" i="18"/>
  <c r="F6" i="18"/>
  <c r="F7" i="18"/>
  <c r="F2" i="18"/>
  <c r="I16" i="17"/>
  <c r="L16" i="17"/>
  <c r="K16" i="17"/>
  <c r="J16" i="17"/>
  <c r="H16" i="17"/>
  <c r="N16" i="17"/>
  <c r="L8" i="17"/>
  <c r="K8" i="17"/>
  <c r="J8" i="17"/>
  <c r="I8" i="17"/>
  <c r="H8" i="17"/>
  <c r="N8" i="17"/>
  <c r="N18" i="17"/>
  <c r="L18" i="17"/>
  <c r="K18" i="17"/>
  <c r="J18" i="17"/>
  <c r="I18" i="17"/>
  <c r="H18" i="17"/>
  <c r="N17" i="17"/>
  <c r="L17" i="17"/>
  <c r="K17" i="17"/>
  <c r="J17" i="17"/>
  <c r="I17" i="17"/>
  <c r="H17" i="17"/>
  <c r="N15" i="17"/>
  <c r="L15" i="17"/>
  <c r="K15" i="17"/>
  <c r="J15" i="17"/>
  <c r="I15" i="17"/>
  <c r="H15" i="17"/>
  <c r="N14" i="17"/>
  <c r="L14" i="17"/>
  <c r="K14" i="17"/>
  <c r="J14" i="17"/>
  <c r="I14" i="17"/>
  <c r="H14" i="17"/>
  <c r="N13" i="17"/>
  <c r="L13" i="17"/>
  <c r="K13" i="17"/>
  <c r="J13" i="17"/>
  <c r="I13" i="17"/>
  <c r="H13" i="17"/>
  <c r="N12" i="17"/>
  <c r="L12" i="17"/>
  <c r="K12" i="17"/>
  <c r="J12" i="17"/>
  <c r="I12" i="17"/>
  <c r="H12" i="17"/>
  <c r="N11" i="17"/>
  <c r="L11" i="17"/>
  <c r="K11" i="17"/>
  <c r="J11" i="17"/>
  <c r="I11" i="17"/>
  <c r="H11" i="17"/>
  <c r="N10" i="17"/>
  <c r="L10" i="17"/>
  <c r="K10" i="17"/>
  <c r="J10" i="17"/>
  <c r="I10" i="17"/>
  <c r="H10" i="17"/>
  <c r="N9" i="17"/>
  <c r="L9" i="17"/>
  <c r="K9" i="17"/>
  <c r="J9" i="17"/>
  <c r="I9" i="17"/>
  <c r="H9" i="17"/>
  <c r="N7" i="17"/>
  <c r="L7" i="17"/>
  <c r="K7" i="17"/>
  <c r="J7" i="17"/>
  <c r="I7" i="17"/>
  <c r="H7" i="17"/>
  <c r="N6" i="17"/>
  <c r="L6" i="17"/>
  <c r="K6" i="17"/>
  <c r="J6" i="17"/>
  <c r="I6" i="17"/>
  <c r="H6" i="17"/>
  <c r="N5" i="17"/>
  <c r="L5" i="17"/>
  <c r="K5" i="17"/>
  <c r="J5" i="17"/>
  <c r="I5" i="17"/>
  <c r="H5" i="17"/>
  <c r="N4" i="17"/>
  <c r="L4" i="17"/>
  <c r="K4" i="17"/>
  <c r="J4" i="17"/>
  <c r="I4" i="17"/>
  <c r="H4" i="17"/>
  <c r="N3" i="17"/>
  <c r="L3" i="17"/>
  <c r="K3" i="17"/>
  <c r="J3" i="17"/>
  <c r="I3" i="17"/>
  <c r="H3" i="17"/>
  <c r="N2" i="17"/>
  <c r="L2" i="17"/>
  <c r="K2" i="17"/>
  <c r="J2" i="17"/>
  <c r="I2" i="17"/>
  <c r="H2" i="17"/>
  <c r="D2" i="14"/>
  <c r="D10" i="14"/>
  <c r="D7" i="14"/>
  <c r="D5" i="14"/>
  <c r="D9" i="14"/>
  <c r="D6" i="14"/>
  <c r="D3" i="14"/>
  <c r="D4" i="14"/>
  <c r="D8" i="14"/>
  <c r="E9" i="13"/>
  <c r="E10" i="13"/>
  <c r="E6" i="13"/>
  <c r="E8" i="13"/>
  <c r="E5" i="13"/>
  <c r="E2" i="13"/>
  <c r="E7" i="13"/>
  <c r="E4" i="13"/>
  <c r="D9" i="13"/>
  <c r="D10" i="13"/>
  <c r="D6" i="13"/>
  <c r="D8" i="13"/>
  <c r="D5" i="13"/>
  <c r="D2" i="13"/>
  <c r="D7" i="13"/>
  <c r="D4" i="13"/>
  <c r="E3" i="13"/>
  <c r="D3" i="13"/>
  <c r="M16" i="17" l="1"/>
  <c r="M8" i="17"/>
  <c r="M5" i="17"/>
  <c r="M3" i="17"/>
  <c r="M7" i="17"/>
  <c r="M12" i="17"/>
  <c r="M17" i="17"/>
  <c r="M10" i="17"/>
  <c r="M14" i="17"/>
  <c r="M2" i="17"/>
  <c r="M4" i="17"/>
  <c r="M6" i="17"/>
  <c r="M9" i="17"/>
  <c r="M11" i="17"/>
  <c r="M13" i="17"/>
  <c r="M15" i="17"/>
  <c r="M18" i="17"/>
</calcChain>
</file>

<file path=xl/sharedStrings.xml><?xml version="1.0" encoding="utf-8"?>
<sst xmlns="http://schemas.openxmlformats.org/spreadsheetml/2006/main" count="84" uniqueCount="68">
  <si>
    <t>Land for sale in Belize</t>
  </si>
  <si>
    <t>Houses for sale in Belize</t>
  </si>
  <si>
    <t>Property for Sale in Belize</t>
  </si>
  <si>
    <t>Homes for sale in Belize</t>
  </si>
  <si>
    <t>Caribbean condos for sale</t>
  </si>
  <si>
    <t>Keywords</t>
  </si>
  <si>
    <t>Monthly Searches</t>
  </si>
  <si>
    <t>Belize condo sale</t>
  </si>
  <si>
    <t>Belize villa for sale</t>
  </si>
  <si>
    <t>Belize villas for sale</t>
  </si>
  <si>
    <t>Keywords                                           ("Exact-match" search terms)</t>
  </si>
  <si>
    <t>KEI</t>
  </si>
  <si>
    <t>cognitive maintenance</t>
  </si>
  <si>
    <t>brain maintenance</t>
  </si>
  <si>
    <t>cognitive enhancement</t>
  </si>
  <si>
    <t>Brain Enhancement</t>
  </si>
  <si>
    <t>Brain Exercise</t>
  </si>
  <si>
    <t>Brain Training</t>
  </si>
  <si>
    <t>Cognitive Health</t>
  </si>
  <si>
    <t>Healthy Aging</t>
  </si>
  <si>
    <t>Healthy Brain</t>
  </si>
  <si>
    <t>KEI = P^2/C</t>
  </si>
  <si>
    <t>KEI = P/C*P</t>
  </si>
  <si>
    <t>KEI = P^2/C = (P/C*P)</t>
  </si>
  <si>
    <t>The larger the KEI the more effective the Keyword should be in generating traffic (provided you can get it to the top of the results)</t>
  </si>
  <si>
    <t>Exact-Match Pages</t>
  </si>
  <si>
    <t>To get your KCI, divide your keyword’s annual search volume by the Google listing volume for your terms.</t>
  </si>
  <si>
    <t>The higher the KCI, the better your chance is of ranking on the term. We typically consider a KCI of 1 or higher a very good KCI.</t>
  </si>
  <si>
    <t>KCI = P*12/C</t>
  </si>
  <si>
    <t>KSI</t>
  </si>
  <si>
    <t>Keyword Shortage Index</t>
  </si>
  <si>
    <t>Keyword Shortage Index (KSI)</t>
  </si>
  <si>
    <t>KCI</t>
  </si>
  <si>
    <t>AllInURL  Page Qty.</t>
  </si>
  <si>
    <t>AllInAnchor Page Qty.</t>
  </si>
  <si>
    <t>AllInText Page Qty.</t>
  </si>
  <si>
    <t>AllInTitle Page Qty.</t>
  </si>
  <si>
    <t>Page Qty.</t>
  </si>
  <si>
    <t>Belize property for sale</t>
  </si>
  <si>
    <t>Belize condo for sale</t>
  </si>
  <si>
    <t>Belize condos for sale</t>
  </si>
  <si>
    <t>San Pedro Belize condos for sale</t>
  </si>
  <si>
    <t>Condo for sale in Belize</t>
  </si>
  <si>
    <t>Condos for sale in Belize</t>
  </si>
  <si>
    <t>Oceanfront condos for sale</t>
  </si>
  <si>
    <t>Oceanfront belize condos for sale</t>
  </si>
  <si>
    <t>Condo sale Belize</t>
  </si>
  <si>
    <t>URL (any partial match)</t>
  </si>
  <si>
    <t>Page Title (exact-match)</t>
  </si>
  <si>
    <t>Cognitive Maintenance</t>
  </si>
  <si>
    <t>High Site traffic / Brand known</t>
  </si>
  <si>
    <t>Snippet    (exact-match)</t>
  </si>
  <si>
    <t>Cognitive Enhancement</t>
  </si>
  <si>
    <t>Brain Maintenance</t>
  </si>
  <si>
    <t>Keyword Shortage</t>
  </si>
  <si>
    <t>URL Keyword Competitiveness Index (UKCI)</t>
  </si>
  <si>
    <t>Anchor Keyword Competitiveness Index (AKCI)</t>
  </si>
  <si>
    <t>teXt Keyword Competitiveness Index (XKCI)</t>
  </si>
  <si>
    <t>Title tag Keyword Competitiveness Index (TKCI)</t>
  </si>
  <si>
    <t>TKCI</t>
  </si>
  <si>
    <t>XKCI</t>
  </si>
  <si>
    <t>AKCI</t>
  </si>
  <si>
    <t>UKCI</t>
  </si>
  <si>
    <t>Keyword Effectiveness Index (KEI)</t>
  </si>
  <si>
    <t>Keyword Competitiveness Index (KCI)</t>
  </si>
  <si>
    <t>The smaller the KEI the more easily the Keyword should rise to the top of the results (the lower the results, the more promising the term, ideally less than 500)</t>
  </si>
  <si>
    <t>A disparity between the amount demanded for a keyword and the amount supplied in a market. Specifically, a shortage occurs when there is excess demand.</t>
  </si>
  <si>
    <t>Skimmed Keyword Shortage Index (SKSI)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</si>
</sst>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E39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" fontId="0" fillId="0" borderId="0" xfId="0" applyNumberFormat="1"/>
    <xf numFmtId="2" fontId="2" fillId="0" borderId="0" xfId="0" applyNumberFormat="1" applyFo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0" fillId="0" borderId="0" xfId="0" applyNumberFormat="1"/>
    <xf numFmtId="2" fontId="0" fillId="0" borderId="0" xfId="0" applyNumberFormat="1" applyAlignment="1">
      <alignment wrapText="1"/>
    </xf>
    <xf numFmtId="2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1" fontId="0" fillId="0" borderId="1" xfId="0" applyNumberFormat="1" applyBorder="1"/>
    <xf numFmtId="3" fontId="0" fillId="0" borderId="1" xfId="0" applyNumberFormat="1" applyBorder="1" applyAlignment="1">
      <alignment horizontal="right"/>
    </xf>
    <xf numFmtId="1" fontId="6" fillId="0" borderId="1" xfId="0" applyNumberFormat="1" applyFont="1" applyBorder="1" applyAlignment="1">
      <alignment wrapText="1"/>
    </xf>
    <xf numFmtId="2" fontId="4" fillId="0" borderId="3" xfId="0" applyNumberFormat="1" applyFont="1" applyBorder="1" applyAlignment="1">
      <alignment wrapText="1"/>
    </xf>
    <xf numFmtId="2" fontId="0" fillId="0" borderId="1" xfId="0" applyNumberFormat="1" applyFont="1" applyBorder="1"/>
    <xf numFmtId="1" fontId="0" fillId="0" borderId="3" xfId="0" applyNumberFormat="1" applyBorder="1"/>
    <xf numFmtId="1" fontId="1" fillId="0" borderId="2" xfId="0" applyNumberFormat="1" applyFont="1" applyBorder="1" applyAlignment="1">
      <alignment wrapText="1"/>
    </xf>
    <xf numFmtId="1" fontId="0" fillId="0" borderId="2" xfId="0" applyNumberFormat="1" applyBorder="1"/>
    <xf numFmtId="1" fontId="2" fillId="0" borderId="1" xfId="0" applyNumberFormat="1" applyFont="1" applyBorder="1"/>
    <xf numFmtId="1" fontId="2" fillId="0" borderId="0" xfId="0" applyNumberFormat="1" applyFont="1"/>
    <xf numFmtId="0" fontId="3" fillId="0" borderId="1" xfId="0" applyFont="1" applyBorder="1"/>
    <xf numFmtId="2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0" fillId="0" borderId="4" xfId="0" applyBorder="1"/>
    <xf numFmtId="3" fontId="0" fillId="0" borderId="4" xfId="0" applyNumberFormat="1" applyBorder="1"/>
    <xf numFmtId="2" fontId="0" fillId="0" borderId="4" xfId="0" applyNumberFormat="1" applyBorder="1"/>
    <xf numFmtId="1" fontId="2" fillId="0" borderId="4" xfId="0" applyNumberFormat="1" applyFont="1" applyBorder="1"/>
    <xf numFmtId="2" fontId="2" fillId="0" borderId="4" xfId="0" applyNumberFormat="1" applyFont="1" applyBorder="1"/>
    <xf numFmtId="1" fontId="0" fillId="0" borderId="5" xfId="0" applyNumberFormat="1" applyBorder="1"/>
    <xf numFmtId="1" fontId="0" fillId="0" borderId="6" xfId="0" applyNumberFormat="1" applyBorder="1"/>
    <xf numFmtId="1" fontId="3" fillId="0" borderId="1" xfId="0" applyNumberFormat="1" applyFont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P10" sqref="P10"/>
    </sheetView>
  </sheetViews>
  <sheetFormatPr defaultRowHeight="15" x14ac:dyDescent="0.25"/>
  <cols>
    <col min="1" max="1" width="31" customWidth="1"/>
    <col min="2" max="2" width="8.85546875" bestFit="1" customWidth="1"/>
    <col min="3" max="5" width="9.42578125" bestFit="1" customWidth="1"/>
    <col min="6" max="6" width="11.42578125" bestFit="1" customWidth="1"/>
    <col min="7" max="7" width="9.42578125" bestFit="1" customWidth="1"/>
    <col min="8" max="8" width="6.5703125" bestFit="1" customWidth="1"/>
    <col min="9" max="9" width="5" style="25" bestFit="1" customWidth="1"/>
    <col min="10" max="10" width="6.5703125" style="2" bestFit="1" customWidth="1"/>
    <col min="11" max="11" width="7.5703125" bestFit="1" customWidth="1"/>
    <col min="12" max="12" width="5.5703125" style="3" customWidth="1"/>
    <col min="13" max="13" width="5" style="3" customWidth="1"/>
    <col min="14" max="14" width="6.42578125" customWidth="1"/>
  </cols>
  <sheetData>
    <row r="1" spans="1:16" s="1" customFormat="1" ht="30" x14ac:dyDescent="0.25">
      <c r="A1" s="5" t="s">
        <v>10</v>
      </c>
      <c r="B1" s="6" t="s">
        <v>6</v>
      </c>
      <c r="C1" s="6" t="s">
        <v>37</v>
      </c>
      <c r="D1" s="6" t="s">
        <v>36</v>
      </c>
      <c r="E1" s="6" t="s">
        <v>35</v>
      </c>
      <c r="F1" s="6" t="s">
        <v>34</v>
      </c>
      <c r="G1" s="6" t="s">
        <v>33</v>
      </c>
      <c r="H1" s="7" t="s">
        <v>32</v>
      </c>
      <c r="I1" s="8" t="s">
        <v>59</v>
      </c>
      <c r="J1" s="7" t="s">
        <v>60</v>
      </c>
      <c r="K1" s="7" t="s">
        <v>61</v>
      </c>
      <c r="L1" s="22" t="s">
        <v>62</v>
      </c>
      <c r="M1" s="18" t="s">
        <v>29</v>
      </c>
      <c r="N1" s="19" t="s">
        <v>11</v>
      </c>
    </row>
    <row r="2" spans="1:16" x14ac:dyDescent="0.25">
      <c r="A2" s="12" t="s">
        <v>7</v>
      </c>
      <c r="B2" s="13">
        <v>210</v>
      </c>
      <c r="C2" s="14">
        <v>4</v>
      </c>
      <c r="D2" s="13">
        <v>1</v>
      </c>
      <c r="E2" s="13">
        <v>5</v>
      </c>
      <c r="F2" s="13">
        <v>1</v>
      </c>
      <c r="G2" s="13">
        <v>1</v>
      </c>
      <c r="H2" s="11">
        <f t="shared" ref="H2:H18" si="0">(B2*12/C2)</f>
        <v>630</v>
      </c>
      <c r="I2" s="24">
        <f t="shared" ref="I2:I18" si="1">(B2*12/D2)</f>
        <v>2520</v>
      </c>
      <c r="J2" s="15">
        <f t="shared" ref="J2:J18" si="2">(B2*12/E2)</f>
        <v>504</v>
      </c>
      <c r="K2" s="11">
        <f t="shared" ref="K2:K18" si="3">(B2*12/F2)</f>
        <v>2520</v>
      </c>
      <c r="L2" s="23">
        <f t="shared" ref="L2:L18" si="4">(B2*12/G2)</f>
        <v>2520</v>
      </c>
      <c r="M2" s="36">
        <f t="shared" ref="M2:M18" si="5">(H2+I2+J2+K2+L2)/5</f>
        <v>1738.8</v>
      </c>
      <c r="N2" s="21">
        <f t="shared" ref="N2:N18" si="6">(B2^2)/C2</f>
        <v>11025</v>
      </c>
      <c r="P2" t="s">
        <v>64</v>
      </c>
    </row>
    <row r="3" spans="1:16" x14ac:dyDescent="0.25">
      <c r="A3" s="12" t="s">
        <v>42</v>
      </c>
      <c r="B3" s="13">
        <v>1300</v>
      </c>
      <c r="C3" s="13">
        <v>11800</v>
      </c>
      <c r="D3" s="13">
        <v>26</v>
      </c>
      <c r="E3" s="13">
        <v>12500</v>
      </c>
      <c r="F3" s="13">
        <v>11100</v>
      </c>
      <c r="G3" s="13">
        <v>3</v>
      </c>
      <c r="H3" s="11">
        <f t="shared" si="0"/>
        <v>1.3220338983050848</v>
      </c>
      <c r="I3" s="24">
        <f t="shared" si="1"/>
        <v>600</v>
      </c>
      <c r="J3" s="15">
        <f t="shared" si="2"/>
        <v>1.248</v>
      </c>
      <c r="K3" s="11">
        <f t="shared" si="3"/>
        <v>1.4054054054054055</v>
      </c>
      <c r="L3" s="23">
        <f t="shared" si="4"/>
        <v>5200</v>
      </c>
      <c r="M3" s="36">
        <f t="shared" si="5"/>
        <v>1160.7950878607421</v>
      </c>
      <c r="N3" s="21">
        <f t="shared" si="6"/>
        <v>143.22033898305085</v>
      </c>
      <c r="P3" t="s">
        <v>58</v>
      </c>
    </row>
    <row r="4" spans="1:16" x14ac:dyDescent="0.25">
      <c r="A4" s="12" t="s">
        <v>43</v>
      </c>
      <c r="B4" s="12">
        <v>1000</v>
      </c>
      <c r="C4" s="13">
        <v>9960</v>
      </c>
      <c r="D4" s="13">
        <v>253</v>
      </c>
      <c r="E4" s="13">
        <v>36900</v>
      </c>
      <c r="F4" s="13">
        <v>34500</v>
      </c>
      <c r="G4" s="13">
        <v>5</v>
      </c>
      <c r="H4" s="11">
        <f t="shared" si="0"/>
        <v>1.2048192771084338</v>
      </c>
      <c r="I4" s="24">
        <f t="shared" si="1"/>
        <v>47.430830039525695</v>
      </c>
      <c r="J4" s="15">
        <f t="shared" si="2"/>
        <v>0.32520325203252032</v>
      </c>
      <c r="K4" s="11">
        <f t="shared" si="3"/>
        <v>0.34782608695652173</v>
      </c>
      <c r="L4" s="23">
        <f t="shared" si="4"/>
        <v>2400</v>
      </c>
      <c r="M4" s="36">
        <f t="shared" si="5"/>
        <v>489.86173573112467</v>
      </c>
      <c r="N4" s="21">
        <f t="shared" si="6"/>
        <v>100.40160642570281</v>
      </c>
      <c r="P4" t="s">
        <v>57</v>
      </c>
    </row>
    <row r="5" spans="1:16" x14ac:dyDescent="0.25">
      <c r="A5" s="12" t="s">
        <v>1</v>
      </c>
      <c r="B5" s="13">
        <v>4400</v>
      </c>
      <c r="C5" s="13">
        <v>98200</v>
      </c>
      <c r="D5" s="13">
        <v>154</v>
      </c>
      <c r="E5" s="13">
        <v>279000</v>
      </c>
      <c r="F5" s="13">
        <v>302000</v>
      </c>
      <c r="G5" s="13">
        <v>38</v>
      </c>
      <c r="H5" s="11">
        <f t="shared" si="0"/>
        <v>0.53767820773930752</v>
      </c>
      <c r="I5" s="24">
        <f t="shared" si="1"/>
        <v>342.85714285714283</v>
      </c>
      <c r="J5" s="15">
        <f t="shared" si="2"/>
        <v>0.18924731182795698</v>
      </c>
      <c r="K5" s="11">
        <f t="shared" si="3"/>
        <v>0.17483443708609273</v>
      </c>
      <c r="L5" s="23">
        <f t="shared" si="4"/>
        <v>1389.4736842105262</v>
      </c>
      <c r="M5" s="36">
        <f t="shared" si="5"/>
        <v>346.64651740486448</v>
      </c>
      <c r="N5" s="21">
        <f t="shared" si="6"/>
        <v>197.14867617107942</v>
      </c>
      <c r="P5" t="s">
        <v>56</v>
      </c>
    </row>
    <row r="6" spans="1:16" x14ac:dyDescent="0.25">
      <c r="A6" s="12" t="s">
        <v>39</v>
      </c>
      <c r="B6" s="13">
        <v>1300</v>
      </c>
      <c r="C6" s="13">
        <v>8900</v>
      </c>
      <c r="D6" s="13">
        <v>29</v>
      </c>
      <c r="E6" s="13">
        <v>9110</v>
      </c>
      <c r="F6" s="13">
        <v>8830</v>
      </c>
      <c r="G6" s="13">
        <v>29</v>
      </c>
      <c r="H6" s="20">
        <f t="shared" si="0"/>
        <v>1.752808988764045</v>
      </c>
      <c r="I6" s="24">
        <f t="shared" si="1"/>
        <v>537.93103448275861</v>
      </c>
      <c r="J6" s="15">
        <f t="shared" si="2"/>
        <v>1.7124039517014269</v>
      </c>
      <c r="K6" s="11">
        <f t="shared" si="3"/>
        <v>1.766704416761042</v>
      </c>
      <c r="L6" s="23">
        <f t="shared" si="4"/>
        <v>537.93103448275861</v>
      </c>
      <c r="M6" s="36">
        <f t="shared" si="5"/>
        <v>216.21879726454873</v>
      </c>
      <c r="N6" s="21">
        <f t="shared" si="6"/>
        <v>189.88764044943821</v>
      </c>
      <c r="P6" t="s">
        <v>55</v>
      </c>
    </row>
    <row r="7" spans="1:16" x14ac:dyDescent="0.25">
      <c r="A7" s="12" t="s">
        <v>8</v>
      </c>
      <c r="B7" s="13">
        <v>140</v>
      </c>
      <c r="C7" s="13">
        <v>6000</v>
      </c>
      <c r="D7" s="13">
        <v>17</v>
      </c>
      <c r="E7" s="13">
        <v>6170</v>
      </c>
      <c r="F7" s="13">
        <v>6</v>
      </c>
      <c r="G7" s="13">
        <v>3</v>
      </c>
      <c r="H7" s="11">
        <f t="shared" si="0"/>
        <v>0.28000000000000003</v>
      </c>
      <c r="I7" s="24">
        <f t="shared" si="1"/>
        <v>98.82352941176471</v>
      </c>
      <c r="J7" s="15">
        <f t="shared" si="2"/>
        <v>0.27228525121555913</v>
      </c>
      <c r="K7" s="11">
        <f t="shared" si="3"/>
        <v>280</v>
      </c>
      <c r="L7" s="23">
        <f t="shared" si="4"/>
        <v>560</v>
      </c>
      <c r="M7" s="36">
        <f t="shared" si="5"/>
        <v>187.87516293259606</v>
      </c>
      <c r="N7" s="21">
        <f t="shared" si="6"/>
        <v>3.2666666666666666</v>
      </c>
      <c r="P7" t="s">
        <v>63</v>
      </c>
    </row>
    <row r="8" spans="1:16" x14ac:dyDescent="0.25">
      <c r="A8" s="12" t="s">
        <v>41</v>
      </c>
      <c r="B8" s="13">
        <v>58</v>
      </c>
      <c r="C8" s="13">
        <v>9</v>
      </c>
      <c r="D8" s="13">
        <v>5</v>
      </c>
      <c r="E8" s="13">
        <v>9</v>
      </c>
      <c r="F8" s="13">
        <v>2</v>
      </c>
      <c r="G8" s="13">
        <v>3</v>
      </c>
      <c r="H8" s="11">
        <f t="shared" si="0"/>
        <v>77.333333333333329</v>
      </c>
      <c r="I8" s="24">
        <f t="shared" si="1"/>
        <v>139.19999999999999</v>
      </c>
      <c r="J8" s="15">
        <f t="shared" si="2"/>
        <v>77.333333333333329</v>
      </c>
      <c r="K8" s="11">
        <f t="shared" si="3"/>
        <v>348</v>
      </c>
      <c r="L8" s="23">
        <f t="shared" si="4"/>
        <v>232</v>
      </c>
      <c r="M8" s="36">
        <f t="shared" si="5"/>
        <v>174.77333333333331</v>
      </c>
      <c r="N8" s="21">
        <f t="shared" si="6"/>
        <v>373.77777777777777</v>
      </c>
      <c r="P8" t="s">
        <v>31</v>
      </c>
    </row>
    <row r="9" spans="1:16" x14ac:dyDescent="0.25">
      <c r="A9" s="12" t="s">
        <v>9</v>
      </c>
      <c r="B9" s="13">
        <v>110</v>
      </c>
      <c r="C9" s="13">
        <v>14300</v>
      </c>
      <c r="D9" s="13">
        <v>52</v>
      </c>
      <c r="E9" s="13">
        <v>14600</v>
      </c>
      <c r="F9" s="13">
        <v>14200</v>
      </c>
      <c r="G9" s="13">
        <v>4</v>
      </c>
      <c r="H9" s="11">
        <f t="shared" si="0"/>
        <v>9.2307692307692313E-2</v>
      </c>
      <c r="I9" s="24">
        <f t="shared" si="1"/>
        <v>25.384615384615383</v>
      </c>
      <c r="J9" s="15">
        <f t="shared" si="2"/>
        <v>9.0410958904109592E-2</v>
      </c>
      <c r="K9" s="11">
        <f t="shared" si="3"/>
        <v>9.295774647887324E-2</v>
      </c>
      <c r="L9" s="23">
        <f t="shared" si="4"/>
        <v>330</v>
      </c>
      <c r="M9" s="36">
        <f t="shared" si="5"/>
        <v>71.132058356461215</v>
      </c>
      <c r="N9" s="21">
        <f t="shared" si="6"/>
        <v>0.84615384615384615</v>
      </c>
    </row>
    <row r="10" spans="1:16" x14ac:dyDescent="0.25">
      <c r="A10" s="12" t="s">
        <v>4</v>
      </c>
      <c r="B10" s="13">
        <v>590</v>
      </c>
      <c r="C10" s="13">
        <v>10300</v>
      </c>
      <c r="D10" s="13">
        <v>247</v>
      </c>
      <c r="E10" s="13">
        <v>34000</v>
      </c>
      <c r="F10" s="13">
        <v>33000</v>
      </c>
      <c r="G10" s="13">
        <v>83</v>
      </c>
      <c r="H10" s="11">
        <f t="shared" si="0"/>
        <v>0.68737864077669908</v>
      </c>
      <c r="I10" s="24">
        <f t="shared" si="1"/>
        <v>28.663967611336034</v>
      </c>
      <c r="J10" s="15">
        <f t="shared" si="2"/>
        <v>0.20823529411764705</v>
      </c>
      <c r="K10" s="11">
        <f t="shared" si="3"/>
        <v>0.21454545454545454</v>
      </c>
      <c r="L10" s="23">
        <f t="shared" si="4"/>
        <v>85.301204819277103</v>
      </c>
      <c r="M10" s="36">
        <f t="shared" si="5"/>
        <v>23.015066364010586</v>
      </c>
      <c r="N10" s="21">
        <f t="shared" si="6"/>
        <v>33.796116504854368</v>
      </c>
    </row>
    <row r="11" spans="1:16" x14ac:dyDescent="0.25">
      <c r="A11" s="12" t="s">
        <v>3</v>
      </c>
      <c r="B11" s="13">
        <v>3600</v>
      </c>
      <c r="C11" s="13">
        <v>38500</v>
      </c>
      <c r="D11" s="13">
        <v>2680</v>
      </c>
      <c r="E11" s="13">
        <v>134000</v>
      </c>
      <c r="F11" s="13">
        <v>129000</v>
      </c>
      <c r="G11" s="13">
        <v>1560</v>
      </c>
      <c r="H11" s="11">
        <f t="shared" si="0"/>
        <v>1.122077922077922</v>
      </c>
      <c r="I11" s="24">
        <f t="shared" si="1"/>
        <v>16.119402985074625</v>
      </c>
      <c r="J11" s="15">
        <f t="shared" si="2"/>
        <v>0.32238805970149254</v>
      </c>
      <c r="K11" s="11">
        <f t="shared" si="3"/>
        <v>0.33488372093023255</v>
      </c>
      <c r="L11" s="23">
        <f t="shared" si="4"/>
        <v>27.692307692307693</v>
      </c>
      <c r="M11" s="36">
        <f t="shared" si="5"/>
        <v>9.1182120760183913</v>
      </c>
      <c r="N11" s="21">
        <f t="shared" si="6"/>
        <v>336.6233766233766</v>
      </c>
    </row>
    <row r="12" spans="1:16" x14ac:dyDescent="0.25">
      <c r="A12" s="12" t="s">
        <v>2</v>
      </c>
      <c r="B12" s="12">
        <v>2400</v>
      </c>
      <c r="C12" s="13">
        <v>119000</v>
      </c>
      <c r="D12" s="13">
        <v>2920</v>
      </c>
      <c r="E12" s="13">
        <v>353000</v>
      </c>
      <c r="F12" s="13">
        <v>372000</v>
      </c>
      <c r="G12" s="13">
        <v>1280</v>
      </c>
      <c r="H12" s="11">
        <f t="shared" si="0"/>
        <v>0.24201680672268908</v>
      </c>
      <c r="I12" s="24">
        <f t="shared" si="1"/>
        <v>9.8630136986301373</v>
      </c>
      <c r="J12" s="15">
        <f t="shared" si="2"/>
        <v>8.1586402266288952E-2</v>
      </c>
      <c r="K12" s="11">
        <f t="shared" si="3"/>
        <v>7.7419354838709681E-2</v>
      </c>
      <c r="L12" s="23">
        <f t="shared" si="4"/>
        <v>22.5</v>
      </c>
      <c r="M12" s="36">
        <f t="shared" si="5"/>
        <v>6.5528072524915641</v>
      </c>
      <c r="N12" s="21">
        <f t="shared" si="6"/>
        <v>48.403361344537814</v>
      </c>
    </row>
    <row r="13" spans="1:16" x14ac:dyDescent="0.25">
      <c r="A13" s="12" t="s">
        <v>40</v>
      </c>
      <c r="B13" s="13">
        <v>1000</v>
      </c>
      <c r="C13" s="13">
        <v>13900</v>
      </c>
      <c r="D13" s="13">
        <v>631</v>
      </c>
      <c r="E13" s="13">
        <v>14200</v>
      </c>
      <c r="F13" s="13">
        <v>48200</v>
      </c>
      <c r="G13" s="13">
        <v>2930</v>
      </c>
      <c r="H13" s="11">
        <f t="shared" si="0"/>
        <v>0.86330935251798557</v>
      </c>
      <c r="I13" s="24">
        <f t="shared" si="1"/>
        <v>19.017432646592709</v>
      </c>
      <c r="J13" s="15">
        <f t="shared" si="2"/>
        <v>0.84507042253521125</v>
      </c>
      <c r="K13" s="11">
        <f t="shared" si="3"/>
        <v>0.24896265560165975</v>
      </c>
      <c r="L13" s="23">
        <f t="shared" si="4"/>
        <v>4.0955631399317403</v>
      </c>
      <c r="M13" s="36">
        <f t="shared" si="5"/>
        <v>5.0140676434358618</v>
      </c>
      <c r="N13" s="21">
        <f t="shared" si="6"/>
        <v>71.942446043165461</v>
      </c>
    </row>
    <row r="14" spans="1:16" x14ac:dyDescent="0.25">
      <c r="A14" s="12" t="s">
        <v>44</v>
      </c>
      <c r="B14" s="13">
        <v>9900</v>
      </c>
      <c r="C14" s="13">
        <v>1720000</v>
      </c>
      <c r="D14" s="13">
        <v>26600</v>
      </c>
      <c r="E14" s="13">
        <v>1930000</v>
      </c>
      <c r="F14" s="13">
        <v>1810000</v>
      </c>
      <c r="G14" s="13">
        <v>8430</v>
      </c>
      <c r="H14" s="11">
        <f t="shared" si="0"/>
        <v>6.9069767441860469E-2</v>
      </c>
      <c r="I14" s="24">
        <f t="shared" si="1"/>
        <v>4.4661654135338349</v>
      </c>
      <c r="J14" s="15">
        <f t="shared" si="2"/>
        <v>6.1554404145077721E-2</v>
      </c>
      <c r="K14" s="11">
        <f t="shared" si="3"/>
        <v>6.5635359116022099E-2</v>
      </c>
      <c r="L14" s="23">
        <f t="shared" si="4"/>
        <v>14.092526690391459</v>
      </c>
      <c r="M14" s="36">
        <f t="shared" si="5"/>
        <v>3.7509903269256504</v>
      </c>
      <c r="N14" s="21">
        <f t="shared" si="6"/>
        <v>56.982558139534881</v>
      </c>
    </row>
    <row r="15" spans="1:16" x14ac:dyDescent="0.25">
      <c r="A15" s="12" t="s">
        <v>0</v>
      </c>
      <c r="B15" s="13">
        <v>1300</v>
      </c>
      <c r="C15" s="13">
        <v>1430000</v>
      </c>
      <c r="D15" s="13">
        <v>3580</v>
      </c>
      <c r="E15" s="13">
        <v>77000</v>
      </c>
      <c r="F15" s="17">
        <v>74100</v>
      </c>
      <c r="G15" s="13">
        <v>3580</v>
      </c>
      <c r="H15" s="11">
        <f t="shared" si="0"/>
        <v>1.090909090909091E-2</v>
      </c>
      <c r="I15" s="24">
        <f t="shared" si="1"/>
        <v>4.3575418994413404</v>
      </c>
      <c r="J15" s="15">
        <f t="shared" si="2"/>
        <v>0.20259740259740261</v>
      </c>
      <c r="K15" s="11">
        <f t="shared" si="3"/>
        <v>0.21052631578947367</v>
      </c>
      <c r="L15" s="23">
        <f t="shared" si="4"/>
        <v>4.3575418994413404</v>
      </c>
      <c r="M15" s="36">
        <f t="shared" si="5"/>
        <v>1.8278233216357294</v>
      </c>
      <c r="N15" s="21">
        <f t="shared" si="6"/>
        <v>1.1818181818181819</v>
      </c>
    </row>
    <row r="16" spans="1:16" x14ac:dyDescent="0.25">
      <c r="A16" s="29" t="s">
        <v>38</v>
      </c>
      <c r="B16" s="30">
        <v>2400</v>
      </c>
      <c r="C16" s="30">
        <v>65300</v>
      </c>
      <c r="D16" s="30">
        <v>26600</v>
      </c>
      <c r="E16" s="30">
        <v>210000</v>
      </c>
      <c r="F16" s="30">
        <v>208000</v>
      </c>
      <c r="G16" s="30">
        <v>6160</v>
      </c>
      <c r="H16" s="31">
        <f t="shared" si="0"/>
        <v>0.44104134762633995</v>
      </c>
      <c r="I16" s="32">
        <f t="shared" si="1"/>
        <v>1.0827067669172932</v>
      </c>
      <c r="J16" s="33">
        <f t="shared" si="2"/>
        <v>0.13714285714285715</v>
      </c>
      <c r="K16" s="31">
        <f t="shared" si="3"/>
        <v>0.13846153846153847</v>
      </c>
      <c r="L16" s="34">
        <f t="shared" si="4"/>
        <v>4.6753246753246751</v>
      </c>
      <c r="M16" s="36">
        <f t="shared" si="5"/>
        <v>1.2949354370945407</v>
      </c>
      <c r="N16" s="35">
        <f t="shared" si="6"/>
        <v>88.208269525267994</v>
      </c>
    </row>
    <row r="17" spans="1:14" x14ac:dyDescent="0.25">
      <c r="A17" s="12" t="s">
        <v>45</v>
      </c>
      <c r="B17" s="13">
        <v>0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1">
        <f t="shared" si="0"/>
        <v>0</v>
      </c>
      <c r="I17" s="24">
        <f t="shared" si="1"/>
        <v>0</v>
      </c>
      <c r="J17" s="15">
        <f t="shared" si="2"/>
        <v>0</v>
      </c>
      <c r="K17" s="11">
        <f t="shared" si="3"/>
        <v>0</v>
      </c>
      <c r="L17" s="23">
        <f t="shared" si="4"/>
        <v>0</v>
      </c>
      <c r="M17" s="36">
        <f t="shared" si="5"/>
        <v>0</v>
      </c>
      <c r="N17" s="21">
        <f t="shared" si="6"/>
        <v>0</v>
      </c>
    </row>
    <row r="18" spans="1:14" x14ac:dyDescent="0.25">
      <c r="A18" s="12" t="s">
        <v>46</v>
      </c>
      <c r="B18" s="13">
        <v>0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1">
        <f t="shared" si="0"/>
        <v>0</v>
      </c>
      <c r="I18" s="24">
        <f t="shared" si="1"/>
        <v>0</v>
      </c>
      <c r="J18" s="15">
        <f t="shared" si="2"/>
        <v>0</v>
      </c>
      <c r="K18" s="11">
        <f t="shared" si="3"/>
        <v>0</v>
      </c>
      <c r="L18" s="16">
        <f t="shared" si="4"/>
        <v>0</v>
      </c>
      <c r="M18" s="36">
        <f t="shared" si="5"/>
        <v>0</v>
      </c>
      <c r="N18" s="16">
        <f t="shared" si="6"/>
        <v>0</v>
      </c>
    </row>
    <row r="19" spans="1:14" x14ac:dyDescent="0.25">
      <c r="J19" s="4"/>
    </row>
    <row r="20" spans="1:14" x14ac:dyDescent="0.25">
      <c r="A20" t="s">
        <v>30</v>
      </c>
    </row>
    <row r="21" spans="1:14" x14ac:dyDescent="0.25">
      <c r="A21" s="39" t="s">
        <v>66</v>
      </c>
    </row>
  </sheetData>
  <sortState ref="A2:N32">
    <sortCondition descending="1" ref="M2:M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9" sqref="E9"/>
    </sheetView>
  </sheetViews>
  <sheetFormatPr defaultRowHeight="15" x14ac:dyDescent="0.25"/>
  <cols>
    <col min="1" max="1" width="22.42578125" bestFit="1" customWidth="1"/>
    <col min="2" max="2" width="13.42578125" bestFit="1" customWidth="1"/>
    <col min="3" max="3" width="14" customWidth="1"/>
    <col min="4" max="4" width="14.7109375" bestFit="1" customWidth="1"/>
    <col min="5" max="5" width="13.28515625" customWidth="1"/>
  </cols>
  <sheetData>
    <row r="1" spans="1:8" s="1" customFormat="1" ht="45" x14ac:dyDescent="0.25">
      <c r="A1" s="5" t="s">
        <v>5</v>
      </c>
      <c r="B1" s="5" t="s">
        <v>48</v>
      </c>
      <c r="C1" s="5" t="s">
        <v>51</v>
      </c>
      <c r="D1" s="5" t="s">
        <v>50</v>
      </c>
      <c r="E1" s="5" t="s">
        <v>47</v>
      </c>
      <c r="F1" s="38" t="s">
        <v>54</v>
      </c>
    </row>
    <row r="2" spans="1:8" x14ac:dyDescent="0.25">
      <c r="A2" s="12" t="s">
        <v>49</v>
      </c>
      <c r="B2" s="12">
        <v>4</v>
      </c>
      <c r="C2" s="12">
        <v>8</v>
      </c>
      <c r="D2" s="12">
        <v>1</v>
      </c>
      <c r="E2" s="12">
        <v>3</v>
      </c>
      <c r="F2" s="26">
        <f t="shared" ref="F2:F7" si="0">SUM(B2:E2)</f>
        <v>16</v>
      </c>
      <c r="H2" t="s">
        <v>67</v>
      </c>
    </row>
    <row r="3" spans="1:8" x14ac:dyDescent="0.25">
      <c r="A3" s="12" t="s">
        <v>15</v>
      </c>
      <c r="B3" s="12">
        <v>8</v>
      </c>
      <c r="C3" s="12">
        <v>6</v>
      </c>
      <c r="D3" s="12">
        <v>2</v>
      </c>
      <c r="E3" s="12">
        <v>5</v>
      </c>
      <c r="F3" s="26">
        <f t="shared" si="0"/>
        <v>21</v>
      </c>
    </row>
    <row r="4" spans="1:8" x14ac:dyDescent="0.25">
      <c r="A4" s="12" t="s">
        <v>52</v>
      </c>
      <c r="B4" s="12">
        <v>8</v>
      </c>
      <c r="C4" s="12">
        <v>6</v>
      </c>
      <c r="D4" s="37">
        <v>4</v>
      </c>
      <c r="E4" s="37">
        <v>5</v>
      </c>
      <c r="F4" s="26">
        <f t="shared" si="0"/>
        <v>23</v>
      </c>
    </row>
    <row r="5" spans="1:8" x14ac:dyDescent="0.25">
      <c r="A5" s="12" t="s">
        <v>53</v>
      </c>
      <c r="B5" s="12">
        <v>9</v>
      </c>
      <c r="C5" s="12">
        <v>6</v>
      </c>
      <c r="D5" s="12">
        <v>1</v>
      </c>
      <c r="E5" s="12">
        <v>8</v>
      </c>
      <c r="F5" s="26">
        <f t="shared" si="0"/>
        <v>24</v>
      </c>
    </row>
    <row r="6" spans="1:8" x14ac:dyDescent="0.25">
      <c r="A6" s="12" t="s">
        <v>17</v>
      </c>
      <c r="B6" s="12">
        <v>10</v>
      </c>
      <c r="C6" s="12">
        <v>7</v>
      </c>
      <c r="D6" s="12">
        <v>2</v>
      </c>
      <c r="E6" s="12">
        <v>7</v>
      </c>
      <c r="F6" s="26">
        <f t="shared" si="0"/>
        <v>26</v>
      </c>
    </row>
    <row r="7" spans="1:8" x14ac:dyDescent="0.25">
      <c r="A7" s="12" t="s">
        <v>20</v>
      </c>
      <c r="B7" s="12">
        <v>10</v>
      </c>
      <c r="C7" s="12">
        <v>9</v>
      </c>
      <c r="D7" s="12">
        <v>5</v>
      </c>
      <c r="E7" s="12">
        <v>6</v>
      </c>
      <c r="F7" s="26">
        <f t="shared" si="0"/>
        <v>30</v>
      </c>
    </row>
  </sheetData>
  <sortState ref="A2:F7">
    <sortCondition ref="F2:F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7" sqref="C17"/>
    </sheetView>
  </sheetViews>
  <sheetFormatPr defaultRowHeight="15" x14ac:dyDescent="0.25"/>
  <cols>
    <col min="1" max="1" width="22.28515625" bestFit="1" customWidth="1"/>
    <col min="2" max="2" width="10.42578125" customWidth="1"/>
    <col min="3" max="3" width="12" customWidth="1"/>
    <col min="4" max="4" width="10.7109375" bestFit="1" customWidth="1"/>
    <col min="5" max="5" width="10.85546875" bestFit="1" customWidth="1"/>
  </cols>
  <sheetData>
    <row r="1" spans="1:5" ht="30" x14ac:dyDescent="0.25">
      <c r="A1" s="26" t="s">
        <v>23</v>
      </c>
      <c r="B1" s="5" t="s">
        <v>6</v>
      </c>
      <c r="C1" s="5" t="s">
        <v>25</v>
      </c>
      <c r="D1" s="27" t="s">
        <v>21</v>
      </c>
      <c r="E1" s="10" t="s">
        <v>22</v>
      </c>
    </row>
    <row r="2" spans="1:5" x14ac:dyDescent="0.25">
      <c r="A2" s="12" t="s">
        <v>13</v>
      </c>
      <c r="B2" s="12">
        <v>390</v>
      </c>
      <c r="C2" s="13">
        <v>25100</v>
      </c>
      <c r="D2" s="28">
        <f t="shared" ref="D2:D10" si="0">(B2^2)/C2</f>
        <v>6.0597609561752988</v>
      </c>
      <c r="E2" s="9">
        <f t="shared" ref="E2:E10" si="1">(B2/C2)*B2</f>
        <v>6.0597609561752988</v>
      </c>
    </row>
    <row r="3" spans="1:5" x14ac:dyDescent="0.25">
      <c r="A3" s="12" t="s">
        <v>12</v>
      </c>
      <c r="B3" s="16">
        <v>260</v>
      </c>
      <c r="C3" s="13">
        <v>2380</v>
      </c>
      <c r="D3" s="28">
        <f t="shared" si="0"/>
        <v>28.403361344537814</v>
      </c>
      <c r="E3" s="9">
        <f t="shared" si="1"/>
        <v>28.403361344537814</v>
      </c>
    </row>
    <row r="4" spans="1:5" x14ac:dyDescent="0.25">
      <c r="A4" s="12" t="s">
        <v>19</v>
      </c>
      <c r="B4" s="12">
        <v>12100</v>
      </c>
      <c r="C4" s="13">
        <v>2500000</v>
      </c>
      <c r="D4" s="28">
        <f t="shared" si="0"/>
        <v>58.564</v>
      </c>
      <c r="E4" s="9">
        <f t="shared" si="1"/>
        <v>58.563999999999993</v>
      </c>
    </row>
    <row r="5" spans="1:5" x14ac:dyDescent="0.25">
      <c r="A5" s="12" t="s">
        <v>14</v>
      </c>
      <c r="B5" s="12">
        <v>3600</v>
      </c>
      <c r="C5" s="13">
        <v>204000</v>
      </c>
      <c r="D5" s="28">
        <f t="shared" si="0"/>
        <v>63.529411764705884</v>
      </c>
      <c r="E5" s="9">
        <f t="shared" si="1"/>
        <v>63.529411764705884</v>
      </c>
    </row>
    <row r="6" spans="1:5" x14ac:dyDescent="0.25">
      <c r="A6" s="12" t="s">
        <v>15</v>
      </c>
      <c r="B6" s="12">
        <v>2900</v>
      </c>
      <c r="C6" s="13">
        <v>132000</v>
      </c>
      <c r="D6" s="28">
        <f t="shared" si="0"/>
        <v>63.712121212121211</v>
      </c>
      <c r="E6" s="9">
        <f t="shared" si="1"/>
        <v>63.712121212121211</v>
      </c>
    </row>
    <row r="7" spans="1:5" x14ac:dyDescent="0.25">
      <c r="A7" s="12" t="s">
        <v>18</v>
      </c>
      <c r="B7" s="12">
        <v>5400</v>
      </c>
      <c r="C7" s="13">
        <v>409000</v>
      </c>
      <c r="D7" s="28">
        <f t="shared" si="0"/>
        <v>71.295843520782398</v>
      </c>
      <c r="E7" s="9">
        <f t="shared" si="1"/>
        <v>71.295843520782398</v>
      </c>
    </row>
    <row r="8" spans="1:5" x14ac:dyDescent="0.25">
      <c r="A8" s="12" t="s">
        <v>20</v>
      </c>
      <c r="B8" s="12">
        <v>12100</v>
      </c>
      <c r="C8" s="13">
        <v>653000</v>
      </c>
      <c r="D8" s="28">
        <f t="shared" si="0"/>
        <v>224.21133231240429</v>
      </c>
      <c r="E8" s="9">
        <f t="shared" si="1"/>
        <v>224.21133231240429</v>
      </c>
    </row>
    <row r="9" spans="1:5" x14ac:dyDescent="0.25">
      <c r="A9" s="12" t="s">
        <v>16</v>
      </c>
      <c r="B9" s="12">
        <v>27100</v>
      </c>
      <c r="C9" s="13">
        <v>516000</v>
      </c>
      <c r="D9" s="28">
        <f t="shared" si="0"/>
        <v>1423.2751937984497</v>
      </c>
      <c r="E9" s="9">
        <f t="shared" si="1"/>
        <v>1423.2751937984494</v>
      </c>
    </row>
    <row r="10" spans="1:5" x14ac:dyDescent="0.25">
      <c r="A10" s="12" t="s">
        <v>17</v>
      </c>
      <c r="B10" s="12">
        <v>135000</v>
      </c>
      <c r="C10" s="13">
        <v>3410000</v>
      </c>
      <c r="D10" s="28">
        <f t="shared" si="0"/>
        <v>5344.5747800586514</v>
      </c>
      <c r="E10" s="9">
        <f t="shared" si="1"/>
        <v>5344.5747800586514</v>
      </c>
    </row>
    <row r="12" spans="1:5" x14ac:dyDescent="0.25">
      <c r="A12" t="s">
        <v>65</v>
      </c>
    </row>
    <row r="13" spans="1:5" x14ac:dyDescent="0.25">
      <c r="A13" t="s">
        <v>24</v>
      </c>
    </row>
  </sheetData>
  <sortState ref="A2:G13">
    <sortCondition ref="D2:D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7" sqref="C17"/>
    </sheetView>
  </sheetViews>
  <sheetFormatPr defaultRowHeight="15" x14ac:dyDescent="0.25"/>
  <cols>
    <col min="1" max="1" width="22.28515625" bestFit="1" customWidth="1"/>
    <col min="2" max="2" width="10.42578125" customWidth="1"/>
    <col min="3" max="3" width="12" customWidth="1"/>
    <col min="4" max="4" width="12.28515625" customWidth="1"/>
    <col min="5" max="5" width="10.85546875" bestFit="1" customWidth="1"/>
  </cols>
  <sheetData>
    <row r="1" spans="1:5" ht="30" x14ac:dyDescent="0.25">
      <c r="A1" s="37" t="s">
        <v>5</v>
      </c>
      <c r="B1" s="5" t="s">
        <v>6</v>
      </c>
      <c r="C1" s="5" t="s">
        <v>25</v>
      </c>
      <c r="D1" s="27" t="s">
        <v>28</v>
      </c>
      <c r="E1" s="10"/>
    </row>
    <row r="2" spans="1:5" x14ac:dyDescent="0.25">
      <c r="A2" s="12" t="s">
        <v>12</v>
      </c>
      <c r="B2" s="16">
        <v>260</v>
      </c>
      <c r="C2" s="13">
        <v>2380</v>
      </c>
      <c r="D2" s="28">
        <f t="shared" ref="D2:D10" si="0">(B2*12)/C2</f>
        <v>1.3109243697478992</v>
      </c>
      <c r="E2" s="9"/>
    </row>
    <row r="3" spans="1:5" x14ac:dyDescent="0.25">
      <c r="A3" s="12" t="s">
        <v>16</v>
      </c>
      <c r="B3" s="12">
        <v>27100</v>
      </c>
      <c r="C3" s="13">
        <v>516000</v>
      </c>
      <c r="D3" s="28">
        <f t="shared" si="0"/>
        <v>0.63023255813953494</v>
      </c>
      <c r="E3" s="9"/>
    </row>
    <row r="4" spans="1:5" x14ac:dyDescent="0.25">
      <c r="A4" s="12" t="s">
        <v>17</v>
      </c>
      <c r="B4" s="12">
        <v>135000</v>
      </c>
      <c r="C4" s="13">
        <v>3410000</v>
      </c>
      <c r="D4" s="28">
        <f t="shared" si="0"/>
        <v>0.47507331378299122</v>
      </c>
      <c r="E4" s="9"/>
    </row>
    <row r="5" spans="1:5" x14ac:dyDescent="0.25">
      <c r="A5" s="12" t="s">
        <v>15</v>
      </c>
      <c r="B5" s="12">
        <v>2900</v>
      </c>
      <c r="C5" s="13">
        <v>132000</v>
      </c>
      <c r="D5" s="28">
        <f t="shared" si="0"/>
        <v>0.26363636363636361</v>
      </c>
      <c r="E5" s="9"/>
    </row>
    <row r="6" spans="1:5" x14ac:dyDescent="0.25">
      <c r="A6" s="12" t="s">
        <v>20</v>
      </c>
      <c r="B6" s="12">
        <v>12100</v>
      </c>
      <c r="C6" s="13">
        <v>653000</v>
      </c>
      <c r="D6" s="28">
        <f t="shared" si="0"/>
        <v>0.2223583460949464</v>
      </c>
      <c r="E6" s="9"/>
    </row>
    <row r="7" spans="1:5" x14ac:dyDescent="0.25">
      <c r="A7" s="12" t="s">
        <v>14</v>
      </c>
      <c r="B7" s="12">
        <v>3600</v>
      </c>
      <c r="C7" s="13">
        <v>204000</v>
      </c>
      <c r="D7" s="28">
        <f t="shared" si="0"/>
        <v>0.21176470588235294</v>
      </c>
      <c r="E7" s="9"/>
    </row>
    <row r="8" spans="1:5" x14ac:dyDescent="0.25">
      <c r="A8" s="12" t="s">
        <v>13</v>
      </c>
      <c r="B8" s="12">
        <v>390</v>
      </c>
      <c r="C8" s="13">
        <v>25100</v>
      </c>
      <c r="D8" s="28">
        <f t="shared" si="0"/>
        <v>0.18645418326693228</v>
      </c>
      <c r="E8" s="9"/>
    </row>
    <row r="9" spans="1:5" x14ac:dyDescent="0.25">
      <c r="A9" s="12" t="s">
        <v>18</v>
      </c>
      <c r="B9" s="12">
        <v>5400</v>
      </c>
      <c r="C9" s="13">
        <v>409000</v>
      </c>
      <c r="D9" s="28">
        <f t="shared" si="0"/>
        <v>0.15843520782396087</v>
      </c>
      <c r="E9" s="9"/>
    </row>
    <row r="10" spans="1:5" x14ac:dyDescent="0.25">
      <c r="A10" s="12" t="s">
        <v>19</v>
      </c>
      <c r="B10" s="12">
        <v>12100</v>
      </c>
      <c r="C10" s="13">
        <v>2500000</v>
      </c>
      <c r="D10" s="28">
        <f t="shared" si="0"/>
        <v>5.808E-2</v>
      </c>
      <c r="E10" s="9"/>
    </row>
    <row r="12" spans="1:5" x14ac:dyDescent="0.25">
      <c r="A12" t="s">
        <v>26</v>
      </c>
    </row>
    <row r="13" spans="1:5" x14ac:dyDescent="0.25">
      <c r="A13" t="s">
        <v>27</v>
      </c>
    </row>
  </sheetData>
  <sortState ref="A2:G16">
    <sortCondition descending="1" ref="D2:D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KSI</vt:lpstr>
      <vt:lpstr>SKSI</vt:lpstr>
      <vt:lpstr>KEI</vt:lpstr>
      <vt:lpstr>KCI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NileD2</dc:creator>
  <cp:lastModifiedBy>Nile</cp:lastModifiedBy>
  <dcterms:created xsi:type="dcterms:W3CDTF">2011-05-25T07:14:34Z</dcterms:created>
  <dcterms:modified xsi:type="dcterms:W3CDTF">2012-06-10T00:43:16Z</dcterms:modified>
</cp:coreProperties>
</file>